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porate\Documents\"/>
    </mc:Choice>
  </mc:AlternateContent>
  <xr:revisionPtr revIDLastSave="0" documentId="8_{31813E7A-60AF-4DC7-8460-545BD7C6535B}" xr6:coauthVersionLast="36" xr6:coauthVersionMax="36" xr10:uidLastSave="{00000000-0000-0000-0000-000000000000}"/>
  <bookViews>
    <workbookView xWindow="0" yWindow="0" windowWidth="14385" windowHeight="3270" xr2:uid="{238150E6-D3C4-46B9-8B37-B05363CD8821}"/>
  </bookViews>
  <sheets>
    <sheet name="Sheet1" sheetId="1" r:id="rId1"/>
  </sheets>
  <definedNames>
    <definedName name="_xlnm.Print_Area" localSheetId="0">Sheet1!$A$3:$I$56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D46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7" i="1"/>
  <c r="I8" i="1"/>
  <c r="I9" i="1"/>
  <c r="I10" i="1"/>
  <c r="I11" i="1"/>
  <c r="I12" i="1"/>
  <c r="I13" i="1"/>
  <c r="I14" i="1"/>
  <c r="I6" i="1"/>
  <c r="E47" i="1" l="1"/>
  <c r="F47" i="1"/>
  <c r="G47" i="1"/>
  <c r="H47" i="1"/>
  <c r="D47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7" i="1"/>
  <c r="H8" i="1"/>
  <c r="H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7" i="1"/>
  <c r="F6" i="1"/>
  <c r="C50" i="1"/>
  <c r="C49" i="1"/>
  <c r="C56" i="1"/>
  <c r="D56" i="1"/>
  <c r="E56" i="1"/>
  <c r="F56" i="1"/>
  <c r="G56" i="1"/>
  <c r="H56" i="1"/>
  <c r="I56" i="1"/>
  <c r="F53" i="1"/>
  <c r="H53" i="1"/>
  <c r="I53" i="1"/>
  <c r="F54" i="1"/>
  <c r="I54" i="1" s="1"/>
  <c r="H54" i="1"/>
  <c r="F55" i="1"/>
  <c r="H55" i="1"/>
  <c r="E27" i="1"/>
  <c r="E24" i="1"/>
  <c r="E23" i="1"/>
  <c r="G23" i="1"/>
  <c r="E12" i="1"/>
  <c r="C10" i="1"/>
  <c r="E8" i="1"/>
  <c r="E6" i="1"/>
  <c r="I55" i="1" l="1"/>
  <c r="E46" i="1"/>
  <c r="G46" i="1"/>
  <c r="C27" i="1"/>
  <c r="C46" i="1" s="1"/>
  <c r="G50" i="1" l="1"/>
  <c r="E50" i="1"/>
  <c r="D50" i="1"/>
  <c r="H50" i="1"/>
  <c r="F50" i="1"/>
  <c r="H46" i="1"/>
  <c r="F46" i="1"/>
  <c r="I46" i="1" l="1"/>
  <c r="E49" i="1" l="1"/>
  <c r="D49" i="1"/>
  <c r="H49" i="1"/>
  <c r="G49" i="1"/>
  <c r="F49" i="1"/>
</calcChain>
</file>

<file path=xl/sharedStrings.xml><?xml version="1.0" encoding="utf-8"?>
<sst xmlns="http://schemas.openxmlformats.org/spreadsheetml/2006/main" count="71" uniqueCount="69">
  <si>
    <t>Bull Loading Ramp</t>
  </si>
  <si>
    <t>Advertising</t>
  </si>
  <si>
    <t>Traffic Management</t>
  </si>
  <si>
    <t>WYLIE RODEO  2024 COSTS ESTIMATE</t>
  </si>
  <si>
    <t xml:space="preserve">Item </t>
  </si>
  <si>
    <t>Detail</t>
  </si>
  <si>
    <t>Hire or construct</t>
  </si>
  <si>
    <t>Last Year</t>
  </si>
  <si>
    <t>Set up and Preliminaries</t>
  </si>
  <si>
    <t>TMP</t>
  </si>
  <si>
    <t>Signs</t>
  </si>
  <si>
    <t>Labour</t>
  </si>
  <si>
    <t>Operating Costs</t>
  </si>
  <si>
    <t>Toilets</t>
  </si>
  <si>
    <t>Hire fee; Northam</t>
  </si>
  <si>
    <t>Hire fee; Instant</t>
  </si>
  <si>
    <t>Cleaning</t>
  </si>
  <si>
    <t>Cleaning materials</t>
  </si>
  <si>
    <t xml:space="preserve">Arena </t>
  </si>
  <si>
    <t>Sand Royalty</t>
  </si>
  <si>
    <t>Spectator Areas</t>
  </si>
  <si>
    <t>fencing (3 rolls of ring-lock)</t>
  </si>
  <si>
    <t>Firewood shuttles</t>
  </si>
  <si>
    <t>Fire wood</t>
  </si>
  <si>
    <t>Vendor area</t>
  </si>
  <si>
    <t>Skip bins; Avon  Waste</t>
  </si>
  <si>
    <t>Permits</t>
  </si>
  <si>
    <t xml:space="preserve">Volly's hi vis </t>
  </si>
  <si>
    <t>Stationary</t>
  </si>
  <si>
    <t xml:space="preserve">People / Public costs </t>
  </si>
  <si>
    <t>Ticket scanning</t>
  </si>
  <si>
    <t>Wrist bands etc</t>
  </si>
  <si>
    <t>Site Clean up / demobe</t>
  </si>
  <si>
    <t xml:space="preserve">Dismantle </t>
  </si>
  <si>
    <t xml:space="preserve">Clean up rubbish </t>
  </si>
  <si>
    <t>Painting</t>
  </si>
  <si>
    <t>Mural</t>
  </si>
  <si>
    <t xml:space="preserve">Stockman’s Bar </t>
  </si>
  <si>
    <t>Memoribilia</t>
  </si>
  <si>
    <t>"</t>
  </si>
  <si>
    <t>Plumb in</t>
  </si>
  <si>
    <t>Wheelie bins</t>
  </si>
  <si>
    <t xml:space="preserve">fencing purchase </t>
  </si>
  <si>
    <t>Cost</t>
  </si>
  <si>
    <t>Labour hrs</t>
  </si>
  <si>
    <t>Plant hrs</t>
  </si>
  <si>
    <t>Matls etc Cost Estimate</t>
  </si>
  <si>
    <t>Web, facebook, print media</t>
  </si>
  <si>
    <t>Pump out (Wheatbelt Liquid Waste)</t>
  </si>
  <si>
    <t>Top up arena</t>
  </si>
  <si>
    <t>Erect arena</t>
  </si>
  <si>
    <t>Camping Area</t>
  </si>
  <si>
    <t>Clear and clean area</t>
  </si>
  <si>
    <t>Plumb up / peg out</t>
  </si>
  <si>
    <t xml:space="preserve">Revenue - Camping </t>
  </si>
  <si>
    <t>Campers</t>
  </si>
  <si>
    <t>Grandstand hire</t>
  </si>
  <si>
    <t>Street Party</t>
  </si>
  <si>
    <t xml:space="preserve">Lighting </t>
  </si>
  <si>
    <t>Hay for stock</t>
  </si>
  <si>
    <t>Set up yards / water</t>
  </si>
  <si>
    <t xml:space="preserve">Signage </t>
  </si>
  <si>
    <t>Total 2024</t>
  </si>
  <si>
    <t>PK estimate labour and plant</t>
  </si>
  <si>
    <t>Incl Labour &amp; Plant</t>
  </si>
  <si>
    <t>Excl Labour &amp; Plant</t>
  </si>
  <si>
    <t>Water tanks &amp; troughs</t>
  </si>
  <si>
    <t>Hay / straw</t>
  </si>
  <si>
    <t>Not budgeted at this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</si>
</sst>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164" fontId="0" fillId="0" borderId="0" xfId="1" applyNumberFormat="1" applyFont="1"/>
    <xf numFmtId="164" fontId="3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/>
    <xf numFmtId="0" fontId="0" fillId="0" borderId="1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164" fontId="1" fillId="0" borderId="1" xfId="1" applyNumberFormat="1" applyFont="1" applyBorder="1"/>
    <xf numFmtId="0" fontId="1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164" fontId="1" fillId="2" borderId="1" xfId="1" applyNumberFormat="1" applyFont="1" applyFill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4" fontId="1" fillId="0" borderId="0" xfId="1" applyNumberFormat="1" applyFont="1"/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center"/>
    </xf>
    <xf numFmtId="0" fontId="1" fillId="3" borderId="0" xfId="1" applyNumberFormat="1" applyFont="1" applyFill="1" applyAlignment="1">
      <alignment horizontal="center"/>
    </xf>
    <xf numFmtId="44" fontId="0" fillId="0" borderId="1" xfId="1" applyNumberFormat="1" applyFont="1" applyBorder="1"/>
    <xf numFmtId="44" fontId="1" fillId="0" borderId="0" xfId="0" applyNumberFormat="1" applyFont="1"/>
    <xf numFmtId="0" fontId="1" fillId="4" borderId="1" xfId="0" applyFont="1" applyFill="1" applyBorder="1" applyAlignment="1">
      <alignment vertical="center"/>
    </xf>
    <xf numFmtId="164" fontId="0" fillId="4" borderId="1" xfId="1" applyNumberFormat="1" applyFont="1" applyFill="1" applyBorder="1"/>
    <xf numFmtId="164" fontId="5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left"/>
    </xf>
    <xf numFmtId="0" fontId="0" fillId="0" borderId="1" xfId="0" applyFill="1" applyBorder="1"/>
    <xf numFmtId="164" fontId="0" fillId="0" borderId="1" xfId="1" applyNumberFormat="1" applyFont="1" applyFill="1" applyBorder="1"/>
    <xf numFmtId="44" fontId="0" fillId="4" borderId="1" xfId="1" applyFont="1" applyFill="1" applyBorder="1"/>
    <xf numFmtId="0" fontId="0" fillId="4" borderId="1" xfId="0" applyFill="1" applyBorder="1" applyAlignment="1">
      <alignment vertical="center"/>
    </xf>
    <xf numFmtId="164" fontId="1" fillId="5" borderId="1" xfId="1" applyNumberFormat="1" applyFont="1" applyFill="1" applyBorder="1"/>
    <xf numFmtId="164" fontId="1" fillId="5" borderId="1" xfId="1" applyNumberFormat="1" applyFont="1" applyFill="1" applyBorder="1" applyAlignment="1">
      <alignment horizontal="left"/>
    </xf>
    <xf numFmtId="0" fontId="1" fillId="2" borderId="2" xfId="1" applyNumberFormat="1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0" borderId="1" xfId="1" applyNumberFormat="1" applyFont="1" applyBorder="1"/>
    <xf numFmtId="1" fontId="0" fillId="0" borderId="1" xfId="0" applyNumberFormat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BD276-2A2F-4D0F-977E-1716FB289254}">
  <dimension ref="A1:L84"/>
  <sheetViews>
    <sheetView tabSelected="1" topLeftCell="A3" workbookViewId="0">
      <pane ySplit="2" topLeftCell="A20" activePane="bottomLeft" state="frozen"/>
      <selection activeCell="A3" sqref="A3"/>
      <selection pane="bottomLeft" activeCell="D8" sqref="D8"/>
    </sheetView>
  </sheetViews>
  <sheetFormatPr defaultRowHeight="18" customHeight="1" x14ac:dyDescent="0.25"/>
  <cols>
    <col min="1" max="1" width="20.140625" customWidth="1"/>
    <col min="2" max="2" width="26" customWidth="1"/>
    <col min="3" max="4" width="12.5703125" style="5" customWidth="1"/>
    <col min="5" max="5" width="12.5703125" style="24" customWidth="1"/>
    <col min="6" max="6" width="12.5703125" style="5" customWidth="1"/>
    <col min="7" max="7" width="12.5703125" style="24" customWidth="1"/>
    <col min="8" max="8" width="12.5703125" style="11" customWidth="1"/>
    <col min="9" max="9" width="10.85546875" style="5" customWidth="1"/>
    <col min="10" max="10" width="1.42578125" customWidth="1"/>
  </cols>
  <sheetData>
    <row r="1" spans="1:9" ht="18" customHeight="1" x14ac:dyDescent="0.25">
      <c r="A1" s="9" t="s">
        <v>3</v>
      </c>
      <c r="B1" s="2"/>
    </row>
    <row r="2" spans="1:9" ht="8.4499999999999993" customHeight="1" x14ac:dyDescent="0.25">
      <c r="A2" s="1"/>
      <c r="B2" s="2"/>
    </row>
    <row r="3" spans="1:9" s="30" customFormat="1" ht="24" customHeight="1" x14ac:dyDescent="0.25">
      <c r="C3" s="31">
        <v>2023</v>
      </c>
      <c r="D3" s="45">
        <v>2024</v>
      </c>
      <c r="E3" s="45"/>
      <c r="F3" s="45"/>
      <c r="G3" s="45"/>
      <c r="H3" s="45"/>
      <c r="I3" s="45"/>
    </row>
    <row r="4" spans="1:9" s="24" customFormat="1" ht="26.25" x14ac:dyDescent="0.25">
      <c r="A4" s="18" t="s">
        <v>4</v>
      </c>
      <c r="B4" s="18" t="s">
        <v>5</v>
      </c>
      <c r="C4" s="19" t="s">
        <v>7</v>
      </c>
      <c r="D4" s="20" t="s">
        <v>46</v>
      </c>
      <c r="E4" s="21" t="s">
        <v>44</v>
      </c>
      <c r="F4" s="22" t="s">
        <v>43</v>
      </c>
      <c r="G4" s="21" t="s">
        <v>45</v>
      </c>
      <c r="H4" s="23" t="s">
        <v>43</v>
      </c>
      <c r="I4" s="22" t="s">
        <v>62</v>
      </c>
    </row>
    <row r="5" spans="1:9" ht="16.5" customHeight="1" x14ac:dyDescent="0.25">
      <c r="A5" s="29" t="s">
        <v>8</v>
      </c>
      <c r="B5" s="4"/>
      <c r="C5" s="6"/>
      <c r="D5" s="6"/>
      <c r="E5" s="25"/>
      <c r="F5" s="35">
        <v>90</v>
      </c>
      <c r="G5" s="25"/>
      <c r="H5" s="41">
        <v>120</v>
      </c>
      <c r="I5" s="7"/>
    </row>
    <row r="6" spans="1:9" ht="16.5" customHeight="1" x14ac:dyDescent="0.25">
      <c r="A6" s="8" t="s">
        <v>0</v>
      </c>
      <c r="B6" s="8" t="s">
        <v>6</v>
      </c>
      <c r="C6" s="7">
        <v>0</v>
      </c>
      <c r="D6" s="7">
        <v>1500</v>
      </c>
      <c r="E6" s="25">
        <f>8*2*2</f>
        <v>32</v>
      </c>
      <c r="F6" s="7">
        <f>E6*$F$5</f>
        <v>2880</v>
      </c>
      <c r="G6" s="25">
        <v>2</v>
      </c>
      <c r="H6" s="12">
        <f>G6*$H$5</f>
        <v>240</v>
      </c>
      <c r="I6" s="7">
        <f>D6+F6+H6</f>
        <v>4620</v>
      </c>
    </row>
    <row r="7" spans="1:9" ht="16.5" customHeight="1" x14ac:dyDescent="0.25">
      <c r="A7" s="8" t="s">
        <v>37</v>
      </c>
      <c r="B7" s="8" t="s">
        <v>35</v>
      </c>
      <c r="C7" s="7">
        <v>0</v>
      </c>
      <c r="D7" s="7">
        <v>1000</v>
      </c>
      <c r="E7" s="25">
        <v>16</v>
      </c>
      <c r="F7" s="7">
        <f>E7*$F$5</f>
        <v>1440</v>
      </c>
      <c r="G7" s="25">
        <v>0</v>
      </c>
      <c r="H7" s="12">
        <f t="shared" ref="H7:H45" si="0">G7*$H$5</f>
        <v>0</v>
      </c>
      <c r="I7" s="7">
        <f t="shared" ref="I7:I45" si="1">D7+F7+H7</f>
        <v>2440</v>
      </c>
    </row>
    <row r="8" spans="1:9" ht="16.5" customHeight="1" x14ac:dyDescent="0.25">
      <c r="A8" s="8" t="s">
        <v>39</v>
      </c>
      <c r="B8" s="8" t="s">
        <v>38</v>
      </c>
      <c r="C8" s="7"/>
      <c r="D8" s="7">
        <v>1000</v>
      </c>
      <c r="E8" s="25">
        <f>2*8*2</f>
        <v>32</v>
      </c>
      <c r="F8" s="7">
        <f t="shared" ref="F8:F45" si="2">E8*$F$5</f>
        <v>2880</v>
      </c>
      <c r="G8" s="25">
        <v>8</v>
      </c>
      <c r="H8" s="12">
        <f t="shared" si="0"/>
        <v>960</v>
      </c>
      <c r="I8" s="7">
        <f t="shared" si="1"/>
        <v>4840</v>
      </c>
    </row>
    <row r="9" spans="1:9" ht="16.5" customHeight="1" x14ac:dyDescent="0.25">
      <c r="A9" s="8" t="s">
        <v>39</v>
      </c>
      <c r="B9" s="42" t="s">
        <v>36</v>
      </c>
      <c r="C9" s="7">
        <v>0</v>
      </c>
      <c r="D9" s="7">
        <v>0</v>
      </c>
      <c r="E9" s="25">
        <v>0</v>
      </c>
      <c r="F9" s="7">
        <f t="shared" si="2"/>
        <v>0</v>
      </c>
      <c r="G9" s="25">
        <v>0</v>
      </c>
      <c r="H9" s="12">
        <f t="shared" si="0"/>
        <v>0</v>
      </c>
      <c r="I9" s="7">
        <f t="shared" si="1"/>
        <v>0</v>
      </c>
    </row>
    <row r="10" spans="1:9" ht="16.5" customHeight="1" x14ac:dyDescent="0.25">
      <c r="A10" s="8" t="s">
        <v>66</v>
      </c>
      <c r="B10" s="8" t="s">
        <v>40</v>
      </c>
      <c r="C10" s="7">
        <f>4*80</f>
        <v>320</v>
      </c>
      <c r="D10" s="7">
        <v>100</v>
      </c>
      <c r="E10" s="25">
        <v>4</v>
      </c>
      <c r="F10" s="7">
        <f t="shared" si="2"/>
        <v>360</v>
      </c>
      <c r="G10" s="25">
        <v>0</v>
      </c>
      <c r="H10" s="12">
        <f t="shared" si="0"/>
        <v>0</v>
      </c>
      <c r="I10" s="7">
        <f t="shared" si="1"/>
        <v>460</v>
      </c>
    </row>
    <row r="11" spans="1:9" ht="16.5" customHeight="1" x14ac:dyDescent="0.25">
      <c r="A11" s="8" t="s">
        <v>1</v>
      </c>
      <c r="B11" s="8" t="s">
        <v>47</v>
      </c>
      <c r="C11" s="7">
        <v>0</v>
      </c>
      <c r="D11" s="7">
        <v>100</v>
      </c>
      <c r="E11" s="25">
        <v>2</v>
      </c>
      <c r="F11" s="7">
        <f t="shared" si="2"/>
        <v>180</v>
      </c>
      <c r="G11" s="25">
        <v>0</v>
      </c>
      <c r="H11" s="12">
        <f t="shared" si="0"/>
        <v>0</v>
      </c>
      <c r="I11" s="7">
        <f t="shared" si="1"/>
        <v>280</v>
      </c>
    </row>
    <row r="12" spans="1:9" ht="16.5" customHeight="1" x14ac:dyDescent="0.25">
      <c r="A12" s="8" t="s">
        <v>2</v>
      </c>
      <c r="B12" s="8" t="s">
        <v>9</v>
      </c>
      <c r="C12" s="7">
        <v>715</v>
      </c>
      <c r="D12" s="7">
        <v>750</v>
      </c>
      <c r="E12" s="25">
        <f>2</f>
        <v>2</v>
      </c>
      <c r="F12" s="7">
        <f t="shared" si="2"/>
        <v>180</v>
      </c>
      <c r="G12" s="25">
        <v>0</v>
      </c>
      <c r="H12" s="12">
        <f t="shared" si="0"/>
        <v>0</v>
      </c>
      <c r="I12" s="7">
        <f t="shared" si="1"/>
        <v>930</v>
      </c>
    </row>
    <row r="13" spans="1:9" ht="16.5" customHeight="1" x14ac:dyDescent="0.25">
      <c r="A13" s="8"/>
      <c r="B13" s="8" t="s">
        <v>10</v>
      </c>
      <c r="C13" s="7">
        <v>2600</v>
      </c>
      <c r="D13" s="7">
        <v>1500</v>
      </c>
      <c r="E13" s="25">
        <v>8</v>
      </c>
      <c r="F13" s="7">
        <f t="shared" si="2"/>
        <v>720</v>
      </c>
      <c r="G13" s="25">
        <v>2</v>
      </c>
      <c r="H13" s="12">
        <f t="shared" si="0"/>
        <v>240</v>
      </c>
      <c r="I13" s="7">
        <f t="shared" si="1"/>
        <v>2460</v>
      </c>
    </row>
    <row r="14" spans="1:9" ht="16.5" customHeight="1" x14ac:dyDescent="0.25">
      <c r="A14" s="8"/>
      <c r="B14" s="8" t="s">
        <v>11</v>
      </c>
      <c r="C14" s="7">
        <v>1200</v>
      </c>
      <c r="D14" s="7"/>
      <c r="E14" s="25">
        <v>16</v>
      </c>
      <c r="F14" s="7">
        <f t="shared" si="2"/>
        <v>1440</v>
      </c>
      <c r="G14" s="25">
        <v>2</v>
      </c>
      <c r="H14" s="12">
        <f t="shared" si="0"/>
        <v>240</v>
      </c>
      <c r="I14" s="7">
        <f t="shared" si="1"/>
        <v>1680</v>
      </c>
    </row>
    <row r="15" spans="1:9" ht="16.5" customHeight="1" x14ac:dyDescent="0.25">
      <c r="A15" s="28" t="s">
        <v>12</v>
      </c>
      <c r="B15" s="8"/>
      <c r="C15" s="7"/>
      <c r="D15" s="7"/>
      <c r="E15" s="25"/>
      <c r="F15" s="7">
        <f t="shared" si="2"/>
        <v>0</v>
      </c>
      <c r="G15" s="25"/>
      <c r="H15" s="12">
        <f t="shared" si="0"/>
        <v>0</v>
      </c>
      <c r="I15" s="7">
        <f t="shared" si="1"/>
        <v>0</v>
      </c>
    </row>
    <row r="16" spans="1:9" ht="16.5" customHeight="1" x14ac:dyDescent="0.25">
      <c r="A16" s="14" t="s">
        <v>13</v>
      </c>
      <c r="B16" s="8" t="s">
        <v>15</v>
      </c>
      <c r="C16" s="7">
        <v>10936</v>
      </c>
      <c r="D16" s="7">
        <v>15000</v>
      </c>
      <c r="E16" s="25">
        <v>4</v>
      </c>
      <c r="F16" s="7">
        <f t="shared" si="2"/>
        <v>360</v>
      </c>
      <c r="G16" s="25">
        <v>2</v>
      </c>
      <c r="H16" s="12">
        <f t="shared" si="0"/>
        <v>240</v>
      </c>
      <c r="I16" s="7">
        <f t="shared" si="1"/>
        <v>15600</v>
      </c>
    </row>
    <row r="17" spans="1:9" ht="16.5" customHeight="1" x14ac:dyDescent="0.25">
      <c r="A17" s="14"/>
      <c r="B17" s="8" t="s">
        <v>14</v>
      </c>
      <c r="C17" s="7">
        <v>757</v>
      </c>
      <c r="D17" s="7">
        <v>0</v>
      </c>
      <c r="E17" s="25">
        <v>0</v>
      </c>
      <c r="F17" s="7">
        <f t="shared" si="2"/>
        <v>0</v>
      </c>
      <c r="G17" s="25"/>
      <c r="H17" s="12">
        <f t="shared" si="0"/>
        <v>0</v>
      </c>
      <c r="I17" s="7">
        <f t="shared" si="1"/>
        <v>0</v>
      </c>
    </row>
    <row r="18" spans="1:9" ht="16.5" customHeight="1" x14ac:dyDescent="0.25">
      <c r="A18" s="14"/>
      <c r="B18" s="8" t="s">
        <v>16</v>
      </c>
      <c r="C18" s="7">
        <v>2475</v>
      </c>
      <c r="D18" s="7"/>
      <c r="E18" s="25">
        <v>38</v>
      </c>
      <c r="F18" s="7">
        <f t="shared" si="2"/>
        <v>3420</v>
      </c>
      <c r="G18" s="25"/>
      <c r="H18" s="12">
        <f t="shared" si="0"/>
        <v>0</v>
      </c>
      <c r="I18" s="7">
        <f t="shared" si="1"/>
        <v>3420</v>
      </c>
    </row>
    <row r="19" spans="1:9" ht="16.5" customHeight="1" x14ac:dyDescent="0.25">
      <c r="A19" s="14"/>
      <c r="B19" s="8" t="s">
        <v>17</v>
      </c>
      <c r="C19" s="7">
        <v>700</v>
      </c>
      <c r="D19" s="7">
        <v>800</v>
      </c>
      <c r="E19" s="25"/>
      <c r="F19" s="7">
        <f t="shared" si="2"/>
        <v>0</v>
      </c>
      <c r="G19" s="25"/>
      <c r="H19" s="12">
        <f t="shared" si="0"/>
        <v>0</v>
      </c>
      <c r="I19" s="7">
        <f t="shared" si="1"/>
        <v>800</v>
      </c>
    </row>
    <row r="20" spans="1:9" ht="16.5" customHeight="1" x14ac:dyDescent="0.25">
      <c r="A20" s="14"/>
      <c r="B20" s="8" t="s">
        <v>48</v>
      </c>
      <c r="C20" s="7">
        <v>995</v>
      </c>
      <c r="D20" s="7">
        <v>1000</v>
      </c>
      <c r="E20" s="25"/>
      <c r="F20" s="7">
        <f t="shared" si="2"/>
        <v>0</v>
      </c>
      <c r="G20" s="25"/>
      <c r="H20" s="12">
        <f t="shared" si="0"/>
        <v>0</v>
      </c>
      <c r="I20" s="7">
        <f t="shared" si="1"/>
        <v>1000</v>
      </c>
    </row>
    <row r="21" spans="1:9" ht="16.5" customHeight="1" x14ac:dyDescent="0.25">
      <c r="A21" s="14"/>
      <c r="B21" s="8" t="s">
        <v>58</v>
      </c>
      <c r="C21" s="7">
        <v>0</v>
      </c>
      <c r="D21" s="7">
        <v>500</v>
      </c>
      <c r="E21" s="25"/>
      <c r="F21" s="7">
        <f t="shared" si="2"/>
        <v>0</v>
      </c>
      <c r="G21" s="25"/>
      <c r="H21" s="12">
        <f t="shared" si="0"/>
        <v>0</v>
      </c>
      <c r="I21" s="7">
        <f t="shared" si="1"/>
        <v>500</v>
      </c>
    </row>
    <row r="22" spans="1:9" ht="16.5" customHeight="1" x14ac:dyDescent="0.25">
      <c r="A22" s="14" t="s">
        <v>18</v>
      </c>
      <c r="B22" s="8" t="s">
        <v>19</v>
      </c>
      <c r="C22" s="7">
        <v>288</v>
      </c>
      <c r="D22" s="7">
        <v>0</v>
      </c>
      <c r="E22" s="25">
        <v>0</v>
      </c>
      <c r="F22" s="7">
        <f t="shared" si="2"/>
        <v>0</v>
      </c>
      <c r="G22" s="25"/>
      <c r="H22" s="12">
        <f t="shared" si="0"/>
        <v>0</v>
      </c>
      <c r="I22" s="7">
        <f t="shared" si="1"/>
        <v>0</v>
      </c>
    </row>
    <row r="23" spans="1:9" ht="16.5" customHeight="1" x14ac:dyDescent="0.25">
      <c r="A23" s="14"/>
      <c r="B23" s="10" t="s">
        <v>49</v>
      </c>
      <c r="C23" s="7">
        <v>0</v>
      </c>
      <c r="D23" s="7">
        <v>0</v>
      </c>
      <c r="E23" s="25">
        <f>4*8</f>
        <v>32</v>
      </c>
      <c r="F23" s="7">
        <f t="shared" si="2"/>
        <v>2880</v>
      </c>
      <c r="G23" s="25">
        <f>3*8</f>
        <v>24</v>
      </c>
      <c r="H23" s="12">
        <f t="shared" si="0"/>
        <v>2880</v>
      </c>
      <c r="I23" s="7">
        <f t="shared" si="1"/>
        <v>5760</v>
      </c>
    </row>
    <row r="24" spans="1:9" ht="16.5" customHeight="1" x14ac:dyDescent="0.25">
      <c r="A24" s="14"/>
      <c r="B24" s="10" t="s">
        <v>50</v>
      </c>
      <c r="C24" s="7">
        <v>0</v>
      </c>
      <c r="D24" s="7"/>
      <c r="E24" s="25">
        <f>2*4</f>
        <v>8</v>
      </c>
      <c r="F24" s="7">
        <f t="shared" si="2"/>
        <v>720</v>
      </c>
      <c r="G24" s="25">
        <v>2</v>
      </c>
      <c r="H24" s="12">
        <f t="shared" si="0"/>
        <v>240</v>
      </c>
      <c r="I24" s="7">
        <f t="shared" si="1"/>
        <v>960</v>
      </c>
    </row>
    <row r="25" spans="1:9" ht="16.5" customHeight="1" x14ac:dyDescent="0.25">
      <c r="A25" s="14"/>
      <c r="B25" s="10" t="s">
        <v>59</v>
      </c>
      <c r="C25" s="7">
        <v>100</v>
      </c>
      <c r="D25" s="7">
        <v>200</v>
      </c>
      <c r="E25" s="25">
        <v>6</v>
      </c>
      <c r="F25" s="7">
        <f t="shared" si="2"/>
        <v>540</v>
      </c>
      <c r="G25" s="25">
        <v>2</v>
      </c>
      <c r="H25" s="12">
        <f t="shared" si="0"/>
        <v>240</v>
      </c>
      <c r="I25" s="7">
        <f t="shared" si="1"/>
        <v>980</v>
      </c>
    </row>
    <row r="26" spans="1:9" ht="16.5" customHeight="1" x14ac:dyDescent="0.25">
      <c r="A26" s="14"/>
      <c r="B26" s="10" t="s">
        <v>60</v>
      </c>
      <c r="C26" s="7"/>
      <c r="D26" s="7">
        <v>100</v>
      </c>
      <c r="E26" s="25">
        <v>4</v>
      </c>
      <c r="F26" s="7">
        <f t="shared" si="2"/>
        <v>360</v>
      </c>
      <c r="G26" s="25">
        <v>0</v>
      </c>
      <c r="H26" s="12">
        <f t="shared" si="0"/>
        <v>0</v>
      </c>
      <c r="I26" s="7">
        <f t="shared" si="1"/>
        <v>460</v>
      </c>
    </row>
    <row r="27" spans="1:9" ht="16.5" customHeight="1" x14ac:dyDescent="0.25">
      <c r="A27" s="14" t="s">
        <v>20</v>
      </c>
      <c r="B27" s="10" t="s">
        <v>42</v>
      </c>
      <c r="C27" s="7">
        <f>5479+700-1400</f>
        <v>4779</v>
      </c>
      <c r="D27" s="32">
        <v>2500</v>
      </c>
      <c r="E27" s="25">
        <f>2*4</f>
        <v>8</v>
      </c>
      <c r="F27" s="7">
        <f t="shared" si="2"/>
        <v>720</v>
      </c>
      <c r="G27" s="25">
        <v>2</v>
      </c>
      <c r="H27" s="12">
        <f t="shared" si="0"/>
        <v>240</v>
      </c>
      <c r="I27" s="7">
        <f t="shared" si="1"/>
        <v>3460</v>
      </c>
    </row>
    <row r="28" spans="1:9" ht="16.5" customHeight="1" x14ac:dyDescent="0.25">
      <c r="A28" s="14"/>
      <c r="B28" s="10" t="s">
        <v>21</v>
      </c>
      <c r="C28" s="7">
        <v>1100</v>
      </c>
      <c r="D28" s="7">
        <v>300</v>
      </c>
      <c r="E28" s="25">
        <v>2</v>
      </c>
      <c r="F28" s="7">
        <f t="shared" si="2"/>
        <v>180</v>
      </c>
      <c r="G28" s="25">
        <v>0</v>
      </c>
      <c r="H28" s="12">
        <f t="shared" si="0"/>
        <v>0</v>
      </c>
      <c r="I28" s="7">
        <f t="shared" si="1"/>
        <v>480</v>
      </c>
    </row>
    <row r="29" spans="1:9" ht="16.5" customHeight="1" x14ac:dyDescent="0.25">
      <c r="A29" s="14"/>
      <c r="B29" s="10" t="s">
        <v>67</v>
      </c>
      <c r="C29" s="7">
        <v>0</v>
      </c>
      <c r="D29" s="7">
        <v>0</v>
      </c>
      <c r="E29" s="25">
        <v>16</v>
      </c>
      <c r="F29" s="7">
        <f t="shared" si="2"/>
        <v>1440</v>
      </c>
      <c r="G29" s="25">
        <v>8</v>
      </c>
      <c r="H29" s="12">
        <f t="shared" si="0"/>
        <v>960</v>
      </c>
      <c r="I29" s="7">
        <f t="shared" si="1"/>
        <v>2400</v>
      </c>
    </row>
    <row r="30" spans="1:9" ht="16.5" customHeight="1" x14ac:dyDescent="0.25">
      <c r="A30" s="14"/>
      <c r="B30" s="10" t="s">
        <v>22</v>
      </c>
      <c r="C30" s="7">
        <v>0</v>
      </c>
      <c r="D30" s="7">
        <v>0</v>
      </c>
      <c r="E30" s="25">
        <v>2</v>
      </c>
      <c r="F30" s="7">
        <f t="shared" si="2"/>
        <v>180</v>
      </c>
      <c r="G30" s="25">
        <v>2</v>
      </c>
      <c r="H30" s="12">
        <f t="shared" si="0"/>
        <v>240</v>
      </c>
      <c r="I30" s="7">
        <f t="shared" si="1"/>
        <v>420</v>
      </c>
    </row>
    <row r="31" spans="1:9" ht="16.5" customHeight="1" x14ac:dyDescent="0.25">
      <c r="A31" s="14"/>
      <c r="B31" s="10" t="s">
        <v>23</v>
      </c>
      <c r="C31" s="7">
        <v>0</v>
      </c>
      <c r="D31" s="7">
        <v>0</v>
      </c>
      <c r="E31" s="25">
        <v>4</v>
      </c>
      <c r="F31" s="7">
        <f t="shared" si="2"/>
        <v>360</v>
      </c>
      <c r="G31" s="25">
        <v>4</v>
      </c>
      <c r="H31" s="12">
        <f t="shared" si="0"/>
        <v>480</v>
      </c>
      <c r="I31" s="7">
        <f t="shared" si="1"/>
        <v>840</v>
      </c>
    </row>
    <row r="32" spans="1:9" ht="16.5" customHeight="1" x14ac:dyDescent="0.25">
      <c r="A32" s="14" t="s">
        <v>51</v>
      </c>
      <c r="B32" s="10" t="s">
        <v>52</v>
      </c>
      <c r="C32" s="7"/>
      <c r="D32" s="7">
        <v>0</v>
      </c>
      <c r="E32" s="25">
        <v>4</v>
      </c>
      <c r="F32" s="7">
        <f t="shared" si="2"/>
        <v>360</v>
      </c>
      <c r="G32" s="25">
        <v>1</v>
      </c>
      <c r="H32" s="12">
        <f t="shared" si="0"/>
        <v>120</v>
      </c>
      <c r="I32" s="7">
        <f t="shared" si="1"/>
        <v>480</v>
      </c>
    </row>
    <row r="33" spans="1:12" ht="16.5" customHeight="1" x14ac:dyDescent="0.25">
      <c r="A33" s="14"/>
      <c r="B33" s="10" t="s">
        <v>53</v>
      </c>
      <c r="C33" s="7"/>
      <c r="D33" s="7">
        <v>200</v>
      </c>
      <c r="E33" s="25">
        <v>4</v>
      </c>
      <c r="F33" s="7">
        <f t="shared" si="2"/>
        <v>360</v>
      </c>
      <c r="G33" s="25">
        <v>1</v>
      </c>
      <c r="H33" s="12">
        <f t="shared" si="0"/>
        <v>120</v>
      </c>
      <c r="I33" s="7">
        <f t="shared" si="1"/>
        <v>680</v>
      </c>
    </row>
    <row r="34" spans="1:12" ht="16.5" customHeight="1" x14ac:dyDescent="0.25">
      <c r="A34" s="14"/>
      <c r="B34" s="10" t="s">
        <v>61</v>
      </c>
      <c r="C34" s="7">
        <v>200</v>
      </c>
      <c r="D34" s="7">
        <v>200</v>
      </c>
      <c r="E34" s="25">
        <v>4</v>
      </c>
      <c r="F34" s="7">
        <f t="shared" si="2"/>
        <v>360</v>
      </c>
      <c r="G34" s="25">
        <v>0</v>
      </c>
      <c r="H34" s="12">
        <f t="shared" si="0"/>
        <v>0</v>
      </c>
      <c r="I34" s="7">
        <f t="shared" si="1"/>
        <v>560</v>
      </c>
    </row>
    <row r="35" spans="1:12" ht="16.5" customHeight="1" x14ac:dyDescent="0.25">
      <c r="A35" s="14" t="s">
        <v>24</v>
      </c>
      <c r="B35" s="10" t="s">
        <v>25</v>
      </c>
      <c r="C35" s="7">
        <v>700</v>
      </c>
      <c r="D35" s="7">
        <v>900</v>
      </c>
      <c r="E35" s="25">
        <v>1</v>
      </c>
      <c r="F35" s="7">
        <f t="shared" si="2"/>
        <v>90</v>
      </c>
      <c r="G35" s="25">
        <v>0</v>
      </c>
      <c r="H35" s="12">
        <f t="shared" si="0"/>
        <v>0</v>
      </c>
      <c r="I35" s="7">
        <f t="shared" si="1"/>
        <v>990</v>
      </c>
    </row>
    <row r="36" spans="1:12" ht="16.5" customHeight="1" x14ac:dyDescent="0.25">
      <c r="A36" s="14"/>
      <c r="B36" s="10" t="s">
        <v>26</v>
      </c>
      <c r="C36" s="7">
        <v>720</v>
      </c>
      <c r="D36" s="7">
        <v>800</v>
      </c>
      <c r="E36" s="25">
        <v>1</v>
      </c>
      <c r="F36" s="7">
        <f t="shared" si="2"/>
        <v>90</v>
      </c>
      <c r="G36" s="25">
        <v>0</v>
      </c>
      <c r="H36" s="12">
        <f t="shared" si="0"/>
        <v>0</v>
      </c>
      <c r="I36" s="7">
        <f t="shared" si="1"/>
        <v>890</v>
      </c>
    </row>
    <row r="37" spans="1:12" ht="16.5" customHeight="1" x14ac:dyDescent="0.25">
      <c r="A37" s="14"/>
      <c r="B37" s="10" t="s">
        <v>41</v>
      </c>
      <c r="C37" s="7">
        <v>250</v>
      </c>
      <c r="D37" s="7">
        <v>350</v>
      </c>
      <c r="E37" s="25">
        <v>1</v>
      </c>
      <c r="F37" s="7">
        <f t="shared" si="2"/>
        <v>90</v>
      </c>
      <c r="G37" s="25">
        <v>0</v>
      </c>
      <c r="H37" s="12">
        <f t="shared" si="0"/>
        <v>0</v>
      </c>
      <c r="I37" s="7">
        <f t="shared" si="1"/>
        <v>440</v>
      </c>
    </row>
    <row r="38" spans="1:12" ht="16.5" customHeight="1" x14ac:dyDescent="0.25">
      <c r="A38" s="14" t="s">
        <v>29</v>
      </c>
      <c r="B38" s="10" t="s">
        <v>27</v>
      </c>
      <c r="C38" s="7">
        <v>300</v>
      </c>
      <c r="D38" s="7">
        <v>100</v>
      </c>
      <c r="E38" s="25">
        <v>1</v>
      </c>
      <c r="F38" s="7">
        <f t="shared" si="2"/>
        <v>90</v>
      </c>
      <c r="G38" s="25">
        <v>0</v>
      </c>
      <c r="H38" s="12">
        <f t="shared" si="0"/>
        <v>0</v>
      </c>
      <c r="I38" s="7">
        <f t="shared" si="1"/>
        <v>190</v>
      </c>
    </row>
    <row r="39" spans="1:12" ht="16.5" customHeight="1" x14ac:dyDescent="0.25">
      <c r="A39" s="14"/>
      <c r="B39" s="10" t="s">
        <v>28</v>
      </c>
      <c r="C39" s="7">
        <v>100</v>
      </c>
      <c r="D39" s="7">
        <v>100</v>
      </c>
      <c r="E39" s="25">
        <v>1</v>
      </c>
      <c r="F39" s="7">
        <f t="shared" si="2"/>
        <v>90</v>
      </c>
      <c r="G39" s="25">
        <v>0</v>
      </c>
      <c r="H39" s="12">
        <f t="shared" si="0"/>
        <v>0</v>
      </c>
      <c r="I39" s="7">
        <f t="shared" si="1"/>
        <v>190</v>
      </c>
    </row>
    <row r="40" spans="1:12" ht="16.5" customHeight="1" x14ac:dyDescent="0.25">
      <c r="A40" s="14"/>
      <c r="B40" s="10" t="s">
        <v>30</v>
      </c>
      <c r="C40" s="7">
        <v>100</v>
      </c>
      <c r="D40" s="7">
        <v>100</v>
      </c>
      <c r="E40" s="25">
        <v>1</v>
      </c>
      <c r="F40" s="7">
        <f t="shared" si="2"/>
        <v>90</v>
      </c>
      <c r="G40" s="25">
        <v>0</v>
      </c>
      <c r="H40" s="12">
        <f t="shared" si="0"/>
        <v>0</v>
      </c>
      <c r="I40" s="7">
        <f t="shared" si="1"/>
        <v>190</v>
      </c>
    </row>
    <row r="41" spans="1:12" ht="16.5" customHeight="1" x14ac:dyDescent="0.25">
      <c r="A41" s="14"/>
      <c r="B41" s="10" t="s">
        <v>31</v>
      </c>
      <c r="C41" s="7">
        <v>200</v>
      </c>
      <c r="D41" s="7">
        <v>200</v>
      </c>
      <c r="E41" s="25">
        <v>1</v>
      </c>
      <c r="F41" s="7">
        <f t="shared" si="2"/>
        <v>90</v>
      </c>
      <c r="G41" s="25"/>
      <c r="H41" s="12">
        <f t="shared" si="0"/>
        <v>0</v>
      </c>
      <c r="I41" s="7">
        <f t="shared" si="1"/>
        <v>290</v>
      </c>
    </row>
    <row r="42" spans="1:12" ht="16.5" customHeight="1" x14ac:dyDescent="0.25">
      <c r="A42" s="14"/>
      <c r="B42" s="39" t="s">
        <v>56</v>
      </c>
      <c r="C42" s="40">
        <v>0</v>
      </c>
      <c r="D42" s="40">
        <v>10000</v>
      </c>
      <c r="E42" s="25">
        <v>8</v>
      </c>
      <c r="F42" s="7">
        <f t="shared" si="2"/>
        <v>720</v>
      </c>
      <c r="G42" s="25">
        <v>8</v>
      </c>
      <c r="H42" s="12">
        <f t="shared" si="0"/>
        <v>960</v>
      </c>
      <c r="I42" s="7">
        <f t="shared" si="1"/>
        <v>11680</v>
      </c>
    </row>
    <row r="43" spans="1:12" ht="16.5" customHeight="1" x14ac:dyDescent="0.25">
      <c r="A43" s="14" t="s">
        <v>32</v>
      </c>
      <c r="B43" s="10" t="s">
        <v>33</v>
      </c>
      <c r="C43" s="7">
        <v>0</v>
      </c>
      <c r="D43" s="7">
        <v>0</v>
      </c>
      <c r="E43" s="25">
        <v>4</v>
      </c>
      <c r="F43" s="7">
        <f t="shared" si="2"/>
        <v>360</v>
      </c>
      <c r="G43" s="25">
        <v>2</v>
      </c>
      <c r="H43" s="12">
        <f t="shared" si="0"/>
        <v>240</v>
      </c>
      <c r="I43" s="7">
        <f t="shared" si="1"/>
        <v>600</v>
      </c>
    </row>
    <row r="44" spans="1:12" ht="16.5" customHeight="1" x14ac:dyDescent="0.25">
      <c r="A44" s="14"/>
      <c r="B44" s="10" t="s">
        <v>34</v>
      </c>
      <c r="C44" s="7">
        <v>0</v>
      </c>
      <c r="D44" s="7">
        <v>0</v>
      </c>
      <c r="E44" s="25">
        <v>24</v>
      </c>
      <c r="F44" s="7">
        <f>E44*$F$5</f>
        <v>2160</v>
      </c>
      <c r="G44" s="25">
        <v>8</v>
      </c>
      <c r="H44" s="12">
        <f t="shared" si="0"/>
        <v>960</v>
      </c>
      <c r="I44" s="7">
        <f t="shared" si="1"/>
        <v>3120</v>
      </c>
    </row>
    <row r="45" spans="1:12" ht="16.5" customHeight="1" x14ac:dyDescent="0.25">
      <c r="A45" s="14"/>
      <c r="B45" s="10" t="s">
        <v>63</v>
      </c>
      <c r="C45" s="7">
        <v>87000</v>
      </c>
      <c r="D45" s="7">
        <v>0</v>
      </c>
      <c r="E45" s="25">
        <v>0</v>
      </c>
      <c r="F45" s="7">
        <f t="shared" si="2"/>
        <v>0</v>
      </c>
      <c r="G45" s="25">
        <v>0</v>
      </c>
      <c r="H45" s="12">
        <f t="shared" si="0"/>
        <v>0</v>
      </c>
      <c r="I45" s="7">
        <f t="shared" si="1"/>
        <v>0</v>
      </c>
    </row>
    <row r="46" spans="1:12" ht="16.5" customHeight="1" x14ac:dyDescent="0.25">
      <c r="A46" s="15"/>
      <c r="B46" s="16"/>
      <c r="C46" s="17">
        <f t="shared" ref="C46:I46" si="3">SUM(C5:C45)</f>
        <v>116535</v>
      </c>
      <c r="D46" s="17">
        <f>SUM(D5:D45)</f>
        <v>39300</v>
      </c>
      <c r="E46" s="50">
        <f t="shared" si="3"/>
        <v>291</v>
      </c>
      <c r="F46" s="26">
        <f t="shared" si="3"/>
        <v>26280</v>
      </c>
      <c r="G46" s="50">
        <f t="shared" si="3"/>
        <v>80</v>
      </c>
      <c r="H46" s="26">
        <f t="shared" si="3"/>
        <v>9720</v>
      </c>
      <c r="I46" s="26">
        <f t="shared" si="3"/>
        <v>75090</v>
      </c>
    </row>
    <row r="47" spans="1:12" s="3" customFormat="1" ht="16.5" customHeight="1" x14ac:dyDescent="0.25">
      <c r="A47" s="14" t="s">
        <v>54</v>
      </c>
      <c r="B47" s="14"/>
      <c r="C47" s="13">
        <v>29338</v>
      </c>
      <c r="D47" s="13">
        <f>D48*30</f>
        <v>60000</v>
      </c>
      <c r="E47" s="13">
        <f t="shared" ref="E47:H47" si="4">E48*30</f>
        <v>75000</v>
      </c>
      <c r="F47" s="13">
        <f t="shared" si="4"/>
        <v>90000</v>
      </c>
      <c r="G47" s="13">
        <f t="shared" si="4"/>
        <v>105000</v>
      </c>
      <c r="H47" s="13">
        <f t="shared" si="4"/>
        <v>120000</v>
      </c>
      <c r="I47" s="13"/>
      <c r="L47" s="33"/>
    </row>
    <row r="48" spans="1:12" ht="16.5" customHeight="1" x14ac:dyDescent="0.25">
      <c r="A48" s="8"/>
      <c r="B48" s="8" t="s">
        <v>55</v>
      </c>
      <c r="C48" s="46">
        <v>1466</v>
      </c>
      <c r="D48" s="46">
        <v>2000</v>
      </c>
      <c r="E48" s="47">
        <v>2500</v>
      </c>
      <c r="F48" s="48">
        <v>3000</v>
      </c>
      <c r="G48" s="49">
        <v>3500</v>
      </c>
      <c r="H48" s="48">
        <v>4000</v>
      </c>
      <c r="I48" s="7"/>
    </row>
    <row r="49" spans="1:9" ht="16.5" customHeight="1" x14ac:dyDescent="0.25">
      <c r="A49" s="8"/>
      <c r="B49" s="37" t="s">
        <v>64</v>
      </c>
      <c r="C49" s="36">
        <f>C47-C46</f>
        <v>-87197</v>
      </c>
      <c r="D49" s="36">
        <f>D47-$I46</f>
        <v>-15090</v>
      </c>
      <c r="E49" s="43">
        <f>E47-$I46</f>
        <v>-90</v>
      </c>
      <c r="F49" s="13">
        <f t="shared" ref="F49:H49" si="5">F47-$I46</f>
        <v>14910</v>
      </c>
      <c r="G49" s="13">
        <f t="shared" si="5"/>
        <v>29910</v>
      </c>
      <c r="H49" s="13">
        <f t="shared" si="5"/>
        <v>44910</v>
      </c>
      <c r="I49" s="7"/>
    </row>
    <row r="50" spans="1:9" ht="16.5" customHeight="1" x14ac:dyDescent="0.25">
      <c r="B50" s="37" t="s">
        <v>65</v>
      </c>
      <c r="C50" s="27">
        <f>(C46-C45)-C47</f>
        <v>197</v>
      </c>
      <c r="D50" s="38">
        <f>D47-$D46</f>
        <v>20700</v>
      </c>
      <c r="E50" s="44">
        <f>E47-$D46</f>
        <v>35700</v>
      </c>
      <c r="F50" s="38">
        <f t="shared" ref="F50:H50" si="6">F47-$D46</f>
        <v>50700</v>
      </c>
      <c r="G50" s="38">
        <f t="shared" si="6"/>
        <v>65700</v>
      </c>
      <c r="H50" s="38">
        <f t="shared" si="6"/>
        <v>80700</v>
      </c>
      <c r="I50" s="7"/>
    </row>
    <row r="51" spans="1:9" ht="16.5" customHeight="1" x14ac:dyDescent="0.25">
      <c r="A51" s="8"/>
      <c r="B51" s="8"/>
      <c r="C51" s="7"/>
      <c r="D51" s="7"/>
      <c r="E51" s="25"/>
      <c r="F51" s="7"/>
      <c r="G51" s="25"/>
      <c r="H51" s="12"/>
      <c r="I51" s="7"/>
    </row>
    <row r="52" spans="1:9" ht="16.5" customHeight="1" x14ac:dyDescent="0.25">
      <c r="A52" s="8"/>
      <c r="B52" s="8"/>
      <c r="C52" s="7"/>
      <c r="D52" s="7"/>
      <c r="E52" s="25"/>
      <c r="F52" s="7"/>
      <c r="G52" s="25"/>
      <c r="H52" s="12"/>
      <c r="I52" s="7"/>
    </row>
    <row r="53" spans="1:9" ht="16.5" customHeight="1" x14ac:dyDescent="0.25">
      <c r="A53" s="34" t="s">
        <v>57</v>
      </c>
      <c r="B53" s="8"/>
      <c r="C53" s="7">
        <v>0</v>
      </c>
      <c r="D53" s="7">
        <v>0</v>
      </c>
      <c r="E53" s="25">
        <v>0</v>
      </c>
      <c r="F53" s="7">
        <f t="shared" ref="F53:F55" si="7">E53*80</f>
        <v>0</v>
      </c>
      <c r="G53" s="25">
        <v>0</v>
      </c>
      <c r="H53" s="12">
        <f t="shared" ref="H53:H55" si="8">G53*120</f>
        <v>0</v>
      </c>
      <c r="I53" s="7">
        <f t="shared" ref="I53:I55" si="9">SUM(D53:H53)</f>
        <v>0</v>
      </c>
    </row>
    <row r="54" spans="1:9" ht="16.5" customHeight="1" x14ac:dyDescent="0.25">
      <c r="A54" s="8" t="s">
        <v>68</v>
      </c>
      <c r="B54" s="8"/>
      <c r="C54" s="7">
        <v>0</v>
      </c>
      <c r="D54" s="7">
        <v>0</v>
      </c>
      <c r="E54" s="25">
        <v>0</v>
      </c>
      <c r="F54" s="7">
        <f t="shared" si="7"/>
        <v>0</v>
      </c>
      <c r="G54" s="25">
        <v>0</v>
      </c>
      <c r="H54" s="12">
        <f t="shared" si="8"/>
        <v>0</v>
      </c>
      <c r="I54" s="7">
        <f t="shared" si="9"/>
        <v>0</v>
      </c>
    </row>
    <row r="55" spans="1:9" ht="16.5" customHeight="1" x14ac:dyDescent="0.25">
      <c r="A55" s="8"/>
      <c r="B55" s="8"/>
      <c r="C55" s="7">
        <v>0</v>
      </c>
      <c r="D55" s="7">
        <v>0</v>
      </c>
      <c r="E55" s="25">
        <v>0</v>
      </c>
      <c r="F55" s="7">
        <f t="shared" si="7"/>
        <v>0</v>
      </c>
      <c r="G55" s="25">
        <v>0</v>
      </c>
      <c r="H55" s="12">
        <f t="shared" si="8"/>
        <v>0</v>
      </c>
      <c r="I55" s="7">
        <f t="shared" si="9"/>
        <v>0</v>
      </c>
    </row>
    <row r="56" spans="1:9" ht="16.5" customHeight="1" x14ac:dyDescent="0.25">
      <c r="A56" s="8"/>
      <c r="B56" s="8"/>
      <c r="C56" s="7">
        <f t="shared" ref="C56:H56" si="10">SUM(C51:C55)</f>
        <v>0</v>
      </c>
      <c r="D56" s="7">
        <f t="shared" si="10"/>
        <v>0</v>
      </c>
      <c r="E56" s="7">
        <f t="shared" si="10"/>
        <v>0</v>
      </c>
      <c r="F56" s="7">
        <f t="shared" si="10"/>
        <v>0</v>
      </c>
      <c r="G56" s="7">
        <f t="shared" si="10"/>
        <v>0</v>
      </c>
      <c r="H56" s="7">
        <f t="shared" si="10"/>
        <v>0</v>
      </c>
      <c r="I56" s="7">
        <f>SUM(I51:I55)</f>
        <v>0</v>
      </c>
    </row>
    <row r="57" spans="1:9" ht="16.5" customHeight="1" x14ac:dyDescent="0.25"/>
    <row r="58" spans="1:9" ht="16.5" customHeight="1" x14ac:dyDescent="0.25"/>
    <row r="59" spans="1:9" ht="16.5" customHeight="1" x14ac:dyDescent="0.25"/>
    <row r="60" spans="1:9" ht="16.5" customHeight="1" x14ac:dyDescent="0.25"/>
    <row r="61" spans="1:9" ht="16.5" customHeight="1" x14ac:dyDescent="0.25"/>
    <row r="62" spans="1:9" ht="16.5" customHeight="1" x14ac:dyDescent="0.25"/>
    <row r="63" spans="1:9" ht="16.5" customHeight="1" x14ac:dyDescent="0.25"/>
    <row r="64" spans="1:9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</sheetData>
  <mergeCells count="1">
    <mergeCell ref="D3:I3"/>
  </mergeCells>
  <pageMargins left="0.5" right="0.19" top="0.59" bottom="0.36" header="0.16" footer="0.16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Shire of Wyalkatchem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Delane</dc:creator>
  <cp:lastModifiedBy>Claire Trenorden</cp:lastModifiedBy>
  <cp:lastPrinted>2024-03-21T03:34:43Z</cp:lastPrinted>
  <dcterms:created xsi:type="dcterms:W3CDTF">2024-03-11T08:57:05Z</dcterms:created>
  <dcterms:modified xsi:type="dcterms:W3CDTF">2024-03-21T05:06:47Z</dcterms:modified>
</cp:coreProperties>
</file>